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Структура статьи" sheetId="1" state="visible" r:id="rId3"/>
    <sheet name="Ключи по блокам" sheetId="2" state="visible" r:id="rId4"/>
    <sheet name="Title и description" sheetId="3" state="visible" r:id="rId5"/>
    <sheet name="Источники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<sst xmlns="http://schemas.openxmlformats.org/spreadsheetml/2006/main" count="225" uniqueCount="160">
  <si>
    <t xml:space="preserve">Структура статьи Академии «ИИ-агент для бухгалтера»</t>
  </si>
  <si>
    <t xml:space="preserve">Ключи - из семантики: Вордстат, показы за 30 дней, вся Россия, снято 17.10.2026 (файл 126_Семантика_ИИ-агент_для_бухгалтера.xlsx). Показы по блокам считает формула с листа «Ключи по блокам».</t>
  </si>
  <si>
    <t xml:space="preserve">Уровень</t>
  </si>
  <si>
    <t xml:space="preserve">Заголовок</t>
  </si>
  <si>
    <t xml:space="preserve">Ключей</t>
  </si>
  <si>
    <t xml:space="preserve">Показов за 30 дней</t>
  </si>
  <si>
    <t xml:space="preserve">Что в блоке и откуда факты</t>
  </si>
  <si>
    <t xml:space="preserve">Ссылки внутри статьи</t>
  </si>
  <si>
    <t xml:space="preserve">H1</t>
  </si>
  <si>
    <t xml:space="preserve">ИИ-агент для бухгалтера: что можно поручить и как начать</t>
  </si>
  <si>
    <t xml:space="preserve">Вступление: зачем бухгалтеру агент, что в статье. Факт: агент делает работу сам, а не отвечает текстом (vibemarketolog.ru/app, первый экран)</t>
  </si>
  <si>
    <t xml:space="preserve">vibemarketolog.ru/app</t>
  </si>
  <si>
    <t xml:space="preserve">H2</t>
  </si>
  <si>
    <t xml:space="preserve">Что такое ИИ-агент для бухгалтера и чем он отличается от помощника</t>
  </si>
  <si>
    <t xml:space="preserve">Определение; таблица «чат, помощник, агент»: кто помнит дело, кто нажимает кнопки, что на выходе. Факты: vibemarketolog.ru/app, раздел «Чат отвечает. Сотрудник делает»</t>
  </si>
  <si>
    <t xml:space="preserve">/academy/chto-takoe-ii-agent-kak-polzovatsya</t>
  </si>
  <si>
    <t xml:space="preserve">Что поручить агенту бухгалтера: шесть задач</t>
  </si>
  <si>
    <t xml:space="preserve">Шесть задач: первичка и счета через 1С; реестр платежей на согласование; долги клиентов; налоговый календарь; банковская выписка; закрытие месяца по чеклисту. Факты: vibemarketolog.ru/app (роль «Финансист и бухгалтер-помощник»), vibemarketolog.ru/agents (описание агента «ИИ-бухгалтер», без цен)</t>
  </si>
  <si>
    <t xml:space="preserve">/agents, /app#skills</t>
  </si>
  <si>
    <t xml:space="preserve">Как выбрать ИИ для бухгалтера: критерии вместо рейтингов</t>
  </si>
  <si>
    <t xml:space="preserve">Четыре критерия: делает работу или даёт текст; работает в ваших программах (1С, банк, Метрика); кто подтверждает платежи; есть ли журнал действий. Названия чужих сервисов не пишем</t>
  </si>
  <si>
    <t xml:space="preserve">/app#price (сравнение «чат и ВайбАгент»)</t>
  </si>
  <si>
    <t xml:space="preserve">Бесплатно или платно: что входит в цену</t>
  </si>
  <si>
    <t xml:space="preserve">Что бесплатно, что платно: приложение бесплатное, агент платный. Цены берём только со страницы vibemarketolog.ru/app на день выхода: тариф «Вайб Агенты Профессиональный» от 14 990 ₽ в месяц, установка и подключение в течение 24 часов</t>
  </si>
  <si>
    <t xml:space="preserve">/app#price</t>
  </si>
  <si>
    <t xml:space="preserve">С чего начать: обучение, промты и первая задача</t>
  </si>
  <si>
    <t xml:space="preserve">Курс и агент: чем отличаются; промт и поручение; первая задача; 4 ступени, начинаем с «Советника»; подключение. Факты: vibemarketolog.ru/app (ступени, установка, 24 часа)</t>
  </si>
  <si>
    <t xml:space="preserve">/academy/kak-ustanovit-ii-agenta-na-kompyuter, /academy/kak-nastroit-ii-agenta-na-rabotu-po-raspisaniyu, /app#download</t>
  </si>
  <si>
    <t xml:space="preserve">Что агент не делает за бухгалтера</t>
  </si>
  <si>
    <t xml:space="preserve">Границы: платежи, подписи и отправка документов наружу - только через человека; агент не заменяет бухгалтера; каждое действие в журнале. Ключей нет: блок про доверие. Факты: vibemarketolog.ru/app, вопросы и ответы</t>
  </si>
  <si>
    <t xml:space="preserve">/app#faq</t>
  </si>
  <si>
    <t xml:space="preserve">Частые вопросы</t>
  </si>
  <si>
    <t xml:space="preserve">Пять вопросов: заменит ли ИИ бухгалтера; можно ли бесплатно; какой ИИ выбрать; нужны ли курсы; чем нейросеть отличается от агента. Разметка вопросов и ответов</t>
  </si>
  <si>
    <t xml:space="preserve">Кнопка</t>
  </si>
  <si>
    <t xml:space="preserve">Скачать приложение и посмотреть агентов</t>
  </si>
  <si>
    <t xml:space="preserve">Одна кнопка: «Скачать приложение» (бесплатное) и ссылка «Все агенты»</t>
  </si>
  <si>
    <t xml:space="preserve">/app#download, /agents</t>
  </si>
  <si>
    <t xml:space="preserve">Всего ключей и показов</t>
  </si>
  <si>
    <t xml:space="preserve">Все 25 ключей семантики использованы по одному разу</t>
  </si>
  <si>
    <t xml:space="preserve">На сайте уже есть статья с близким заголовком (опубликована 21.09.2026): vibemarketolog.ru/academy/ii-agent-dlya-buhgaltera. Чтобы статьи не конкурировали, эту структуру выпускаем как новую редакцию на тот же адрес либо с другим заголовком и адресом; ссылки между ними обязательны.</t>
  </si>
  <si>
    <t xml:space="preserve">Двадцать пять ключей по блокам статьи</t>
  </si>
  <si>
    <t xml:space="preserve">Вордстат, показы за 30 дней, вся Россия, снято 17.10.2026 (файл 126_Семантика_ИИ-агент_для_бухгалтера.xlsx). Группа - как в исходной семантике.</t>
  </si>
  <si>
    <t xml:space="preserve">Запрос</t>
  </si>
  <si>
    <t xml:space="preserve">Группа в семантике</t>
  </si>
  <si>
    <t xml:space="preserve">Блок (номер)</t>
  </si>
  <si>
    <t xml:space="preserve">Блок статьи</t>
  </si>
  <si>
    <t xml:space="preserve">Где использовать</t>
  </si>
  <si>
    <t xml:space="preserve">ии для бухгалтера</t>
  </si>
  <si>
    <t xml:space="preserve">В. Общий спрос</t>
  </si>
  <si>
    <t xml:space="preserve">Заголовок и вступление</t>
  </si>
  <si>
    <t xml:space="preserve">H1 и первый абзац</t>
  </si>
  <si>
    <t xml:space="preserve">нейросети для бухгалтера</t>
  </si>
  <si>
    <t xml:space="preserve">первый абзац, title</t>
  </si>
  <si>
    <t xml:space="preserve">ии помощник для бухгалтера</t>
  </si>
  <si>
    <t xml:space="preserve">А. Решение под задачу</t>
  </si>
  <si>
    <t xml:space="preserve">Агент или помощник</t>
  </si>
  <si>
    <t xml:space="preserve">H2 и таблица «помощник и агент»</t>
  </si>
  <si>
    <t xml:space="preserve">ии ассистент для бухгалтера</t>
  </si>
  <si>
    <t xml:space="preserve">текст блока</t>
  </si>
  <si>
    <t xml:space="preserve">ии агент для бухгалтера</t>
  </si>
  <si>
    <t xml:space="preserve">H2, title, description</t>
  </si>
  <si>
    <t xml:space="preserve">ии для работы бухгалтера</t>
  </si>
  <si>
    <t xml:space="preserve">Что поручить</t>
  </si>
  <si>
    <t xml:space="preserve">H2 и вводный абзац</t>
  </si>
  <si>
    <t xml:space="preserve">нейросеть для бухгалтера онлайн</t>
  </si>
  <si>
    <t xml:space="preserve">ии для главного бухгалтера</t>
  </si>
  <si>
    <t xml:space="preserve">H3 «главный бухгалтер»</t>
  </si>
  <si>
    <t xml:space="preserve">ии для отчетов бухгалтера онлайн</t>
  </si>
  <si>
    <t xml:space="preserve">H3 «отчёты и календарь»</t>
  </si>
  <si>
    <t xml:space="preserve">нейросети для бухгалтеров и финансистов</t>
  </si>
  <si>
    <t xml:space="preserve">H3 «финансисту»</t>
  </si>
  <si>
    <t xml:space="preserve">лучший ии для бухгалтера</t>
  </si>
  <si>
    <t xml:space="preserve">Б. Выбор и сравнение</t>
  </si>
  <si>
    <t xml:space="preserve">Как выбрать</t>
  </si>
  <si>
    <t xml:space="preserve">лучшая нейросеть для бухгалтера</t>
  </si>
  <si>
    <t xml:space="preserve">вводный абзац</t>
  </si>
  <si>
    <t xml:space="preserve">какой ии использовать для бухгалтера</t>
  </si>
  <si>
    <t xml:space="preserve">вопрос в блоке и в частых вопросах</t>
  </si>
  <si>
    <t xml:space="preserve">ии для бухгалтера бесплатно</t>
  </si>
  <si>
    <t xml:space="preserve">Г. Обучение и бесплатное</t>
  </si>
  <si>
    <t xml:space="preserve">Бесплатно или платно</t>
  </si>
  <si>
    <t xml:space="preserve">H2 и первый абзац</t>
  </si>
  <si>
    <t xml:space="preserve">нейросеть для бухгалтера онлайн бесплатно</t>
  </si>
  <si>
    <t xml:space="preserve">курсы ии для бухгалтеров</t>
  </si>
  <si>
    <t xml:space="preserve">С чего начать</t>
  </si>
  <si>
    <t xml:space="preserve">H3 «курс или агент»</t>
  </si>
  <si>
    <t xml:space="preserve">ии для бухгалтера обучение</t>
  </si>
  <si>
    <t xml:space="preserve">курс нейросети для бухгалтера</t>
  </si>
  <si>
    <t xml:space="preserve">текст H3</t>
  </si>
  <si>
    <t xml:space="preserve">промты для ии для бухгалтера</t>
  </si>
  <si>
    <t xml:space="preserve">H3 «промт и поручение»</t>
  </si>
  <si>
    <t xml:space="preserve">программа ии для бухгалтера</t>
  </si>
  <si>
    <t xml:space="preserve">H3 «установка»</t>
  </si>
  <si>
    <t xml:space="preserve">скачать ии для бухгалтера</t>
  </si>
  <si>
    <t xml:space="preserve">кнопка и абзац со ссылкой на /app</t>
  </si>
  <si>
    <t xml:space="preserve">курсы ии для бухгалтеров очно</t>
  </si>
  <si>
    <t xml:space="preserve">текст H3 «курс или агент»</t>
  </si>
  <si>
    <t xml:space="preserve">семинары по ии для бухгалтеров</t>
  </si>
  <si>
    <t xml:space="preserve">курс для бухгалтера с использованием нейросетей</t>
  </si>
  <si>
    <t xml:space="preserve">обучение нейросеть с нуля для бухгалтера</t>
  </si>
  <si>
    <t xml:space="preserve">Итого</t>
  </si>
  <si>
    <t xml:space="preserve">Из них информационные (группа Г: бесплатно, курсы, обучение, промты)</t>
  </si>
  <si>
    <t xml:space="preserve">Доля информационных, %</t>
  </si>
  <si>
    <t xml:space="preserve">Для рекламы слова группы Г уходят в минус-слова, а для статьи это основной информационный спрос: «бесплатно», «курсы», «обучение», «промты» закрывают блоки 4 и 5.</t>
  </si>
  <si>
    <t xml:space="preserve">Title и description статьи</t>
  </si>
  <si>
    <t xml:space="preserve">Ориентир длины - по пяти статьям Академии на 17.10.2026: title 39-60 знаков вместе с « | Академия», description 125-148. Справка Яндекс Вебмастера числа не задаёт: длина ограничена шириной экрана, лишнее обрезается.</t>
  </si>
  <si>
    <t xml:space="preserve">Поле</t>
  </si>
  <si>
    <t xml:space="preserve">Текст</t>
  </si>
  <si>
    <t xml:space="preserve">Знаков</t>
  </si>
  <si>
    <t xml:space="preserve">Ориентир</t>
  </si>
  <si>
    <t xml:space="preserve">Проверка</t>
  </si>
  <si>
    <t xml:space="preserve">Что учтено</t>
  </si>
  <si>
    <t xml:space="preserve">Title</t>
  </si>
  <si>
    <t xml:space="preserve">ИИ-агент для бухгалтера: что поручить, как начать | Академия</t>
  </si>
  <si>
    <t xml:space="preserve">главный запрос в начале; обещание «что поручить»; отличается от title соседней статьи, дублей нет</t>
  </si>
  <si>
    <t xml:space="preserve">Title, запасной</t>
  </si>
  <si>
    <t xml:space="preserve">ИИ для бухгалтера: что поручить агенту | Академия</t>
  </si>
  <si>
    <t xml:space="preserve">короче, общий запрос «ии для бухгалтера»</t>
  </si>
  <si>
    <t xml:space="preserve">Description</t>
  </si>
  <si>
    <t xml:space="preserve">Что поручить ИИ-агенту бухгалтера: первичка, выписка, налоговый календарь, платежи. Как выбрать, с чего начать и где граница ответственности.</t>
  </si>
  <si>
    <t xml:space="preserve">три задачи из блока 2 и граница ответственности; без рекламных лозунгов</t>
  </si>
  <si>
    <t xml:space="preserve">Description, запасной</t>
  </si>
  <si>
    <t xml:space="preserve">ИИ-агент для бухгалтера: шесть задач, критерии выбора, бесплатное и платное, первая задача и границы. Без курсов и промтов, пошагово.</t>
  </si>
  <si>
    <t xml:space="preserve">шесть задач и критерии выбора</t>
  </si>
  <si>
    <t xml:space="preserve">Правила Яндекса: не злоупотреблять ключами и ЗАГЛАВНЫМИ буквами, не повторять фразы, отразить содержимое страницы. Источник: yandex.ru/support/webmaster/ru/search-results/title.md и indexing-options/description.md, проверено 17.10.2026.</t>
  </si>
  <si>
    <t xml:space="preserve">Откуда цифры и факты</t>
  </si>
  <si>
    <t xml:space="preserve">Что</t>
  </si>
  <si>
    <t xml:space="preserve">Значение</t>
  </si>
  <si>
    <t xml:space="preserve">Источник</t>
  </si>
  <si>
    <t xml:space="preserve">Дата</t>
  </si>
  <si>
    <t xml:space="preserve">Спрос по ключам</t>
  </si>
  <si>
    <t xml:space="preserve">25 ключей, 4 028 показов за 30 дней (из них информационных 818)</t>
  </si>
  <si>
    <t xml:space="preserve">Вордстат, показы за 30 дней, вся Россия, снято 17.10.2026 (файл 126_Семантика_ИИ-агент_для_бухгалтера.xlsx)</t>
  </si>
  <si>
    <t xml:space="preserve">17.10.2026</t>
  </si>
  <si>
    <t xml:space="preserve">Рост спроса</t>
  </si>
  <si>
    <t xml:space="preserve">«ии для бухгалтера»: 243 показа в сентябре 2025, 1 596 в сентябре 2026</t>
  </si>
  <si>
    <t xml:space="preserve">Вордстат, по месяцам, лист «Динамика» файла 126_Семантика_ИИ-агент_для_бухгалтера.xlsx</t>
  </si>
  <si>
    <t xml:space="preserve">Задачи агента бухгалтера</t>
  </si>
  <si>
    <t xml:space="preserve">первичка и счета через 1С, реестр платежей на согласование, долги клиентов, налоговый календарь</t>
  </si>
  <si>
    <t xml:space="preserve">https://vibemarketolog.ru/app#price, раздел «Восемь ролей»</t>
  </si>
  <si>
    <t xml:space="preserve">Агент «ИИ-бухгалтер»</t>
  </si>
  <si>
    <t xml:space="preserve">налоговый календарь с напоминаниями за 5 дней до срока; ежедневная выписка и контроль первички; закрытие месяца по чеклисту; финансовые операции только через подтверждение (цены с этой страницы не берём)</t>
  </si>
  <si>
    <t xml:space="preserve">https://vibemarketolog.ru/agents, блок «ИИ-бухгалтер»</t>
  </si>
  <si>
    <t xml:space="preserve">Цена агента</t>
  </si>
  <si>
    <t xml:space="preserve">тариф «Вайб Агенты Профессиональный» от 14 990 ₽ в месяц; установка и подключение в течение 24 часов; приложение бесплатное</t>
  </si>
  <si>
    <t xml:space="preserve">https://vibemarketolog.ru/app#price</t>
  </si>
  <si>
    <t xml:space="preserve">Границы агента</t>
  </si>
  <si>
    <t xml:space="preserve">платежи, подписи и отправка документов наружу - только через человека; остановка одной командой; каждое действие в журнале</t>
  </si>
  <si>
    <t xml:space="preserve">https://vibemarketolog.ru/app, блок «Сколько воли дать агенту» и вопросы</t>
  </si>
  <si>
    <t xml:space="preserve">Приложение</t>
  </si>
  <si>
    <t xml:space="preserve">бесплатное; работает вместе с агентом; установка и подключение агента в течение 24 часов</t>
  </si>
  <si>
    <t xml:space="preserve">https://vibemarketolog.ru/app#download</t>
  </si>
  <si>
    <t xml:space="preserve">Статья-сосед</t>
  </si>
  <si>
    <t xml:space="preserve">уже опубликована: «ИИ-агент для бухгалтера: что умеет и как внедрить», 21.09.2026</t>
  </si>
  <si>
    <t xml:space="preserve">https://vibemarketolog.ru/academy/ii-agent-dlya-buhgaltera</t>
  </si>
  <si>
    <t xml:space="preserve">уже опубликована: «Как подключить ИИ-бухгалтера», 09.07.2026</t>
  </si>
  <si>
    <t xml:space="preserve">https://vibemarketolog.ru/academy/kak-podklyuchit-ii-buhgaltera</t>
  </si>
  <si>
    <t xml:space="preserve">Правила title и description</t>
  </si>
  <si>
    <t xml:space="preserve">длина ограничена шириной экрана; без перегруза ключами; описание отражает содержимое</t>
  </si>
  <si>
    <t xml:space="preserve">https://yandex.ru/support/webmaster/ru/search-results/title.md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</si>
</sst>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\ ##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7C3AED"/>
      <name val="Cambria"/>
      <family val="0"/>
      <charset val="1"/>
    </font>
    <font>
      <i val="true"/>
      <sz val="11"/>
      <color rgb="FF6B6580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6B6580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7C3AED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CFF5"/>
      </left>
      <right style="thin">
        <color rgb="FFD9CFF5"/>
      </right>
      <top style="thin">
        <color rgb="FFD9CFF5"/>
      </top>
      <bottom style="thin">
        <color rgb="FFD9CFF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E3F8D9"/>
        </patternFill>
      </fill>
    </dxf>
    <dxf>
      <fill>
        <patternFill>
          <bgColor rgb="FFFFD9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C3AED"/>
      <rgbColor rgb="FFFFFFCC"/>
      <rgbColor rgb="FFCCFFFF"/>
      <rgbColor rgb="FF660066"/>
      <rgbColor rgb="FFFF8080"/>
      <rgbColor rgb="FF0066CC"/>
      <rgbColor rgb="FFD9CF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F8D9"/>
      <rgbColor rgb="FFFFFF99"/>
      <rgbColor rgb="FF99CCFF"/>
      <rgbColor rgb="FFFF99CC"/>
      <rgbColor rgb="FFCC99FF"/>
      <rgbColor rgb="FFFFD9D2"/>
      <rgbColor rgb="FF3366FF"/>
      <rgbColor rgb="FF33CCCC"/>
      <rgbColor rgb="FF99CC00"/>
      <rgbColor rgb="FFFFCC00"/>
      <rgbColor rgb="FFFF9900"/>
      <rgbColor rgb="FFFF6600"/>
      <rgbColor rgb="FF6B65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58"/>
    <col collapsed="false" customWidth="true" hidden="false" outlineLevel="0" max="3" min="3" style="0" width="9"/>
    <col collapsed="false" customWidth="true" hidden="false" outlineLevel="0" max="4" min="4" style="0" width="14"/>
    <col collapsed="false" customWidth="true" hidden="false" outlineLevel="0" max="5" min="5" style="0" width="100"/>
    <col collapsed="false" customWidth="true" hidden="false" outlineLevel="0" max="6" min="6" style="0" width="5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7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61.5" hidden="false" customHeight="true" outlineLevel="0" collapsed="false">
      <c r="A5" s="4" t="s">
        <v>8</v>
      </c>
      <c r="B5" s="5" t="s">
        <v>9</v>
      </c>
      <c r="C5" s="4" t="n">
        <f aca="false">COUNTIF('Ключи по блокам'!$D$5:$D$29,0)</f>
        <v>2</v>
      </c>
      <c r="D5" s="6" t="n">
        <f aca="false">SUMIF('Ключи по блокам'!$D$5:$D$29,0,'Ключи по блокам'!$B$5:$B$29)</f>
        <v>2580</v>
      </c>
      <c r="E5" s="5" t="s">
        <v>10</v>
      </c>
      <c r="F5" s="5" t="s">
        <v>11</v>
      </c>
    </row>
    <row r="6" customFormat="false" ht="61.5" hidden="false" customHeight="true" outlineLevel="0" collapsed="false">
      <c r="A6" s="4" t="s">
        <v>12</v>
      </c>
      <c r="B6" s="5" t="s">
        <v>13</v>
      </c>
      <c r="C6" s="4" t="n">
        <f aca="false">COUNTIF('Ключи по блокам'!$D$5:$D$29,1)</f>
        <v>3</v>
      </c>
      <c r="D6" s="6" t="n">
        <f aca="false">SUMIF('Ключи по блокам'!$D$5:$D$29,1,'Ключи по блокам'!$B$5:$B$29)</f>
        <v>218</v>
      </c>
      <c r="E6" s="5" t="s">
        <v>14</v>
      </c>
      <c r="F6" s="5" t="s">
        <v>15</v>
      </c>
    </row>
    <row r="7" customFormat="false" ht="61.5" hidden="false" customHeight="true" outlineLevel="0" collapsed="false">
      <c r="A7" s="4" t="s">
        <v>12</v>
      </c>
      <c r="B7" s="5" t="s">
        <v>16</v>
      </c>
      <c r="C7" s="4" t="n">
        <f aca="false">COUNTIF('Ключи по блокам'!$D$5:$D$29,2)</f>
        <v>5</v>
      </c>
      <c r="D7" s="6" t="n">
        <f aca="false">SUMIF('Ключи по блокам'!$D$5:$D$29,2,'Ключи по блокам'!$B$5:$B$29)</f>
        <v>229</v>
      </c>
      <c r="E7" s="5" t="s">
        <v>17</v>
      </c>
      <c r="F7" s="5" t="s">
        <v>18</v>
      </c>
    </row>
    <row r="8" customFormat="false" ht="61.5" hidden="false" customHeight="true" outlineLevel="0" collapsed="false">
      <c r="A8" s="4" t="s">
        <v>12</v>
      </c>
      <c r="B8" s="5" t="s">
        <v>19</v>
      </c>
      <c r="C8" s="4" t="n">
        <f aca="false">COUNTIF('Ключи по блокам'!$D$5:$D$29,3)</f>
        <v>3</v>
      </c>
      <c r="D8" s="6" t="n">
        <f aca="false">SUMIF('Ключи по блокам'!$D$5:$D$29,3,'Ключи по блокам'!$B$5:$B$29)</f>
        <v>147</v>
      </c>
      <c r="E8" s="5" t="s">
        <v>20</v>
      </c>
      <c r="F8" s="5" t="s">
        <v>21</v>
      </c>
    </row>
    <row r="9" customFormat="false" ht="61.5" hidden="false" customHeight="true" outlineLevel="0" collapsed="false">
      <c r="A9" s="4" t="s">
        <v>12</v>
      </c>
      <c r="B9" s="5" t="s">
        <v>22</v>
      </c>
      <c r="C9" s="4" t="n">
        <f aca="false">COUNTIF('Ключи по блокам'!$D$5:$D$29,4)</f>
        <v>2</v>
      </c>
      <c r="D9" s="6" t="n">
        <f aca="false">SUMIF('Ключи по блокам'!$D$5:$D$29,4,'Ключи по блокам'!$B$5:$B$29)</f>
        <v>315</v>
      </c>
      <c r="E9" s="5" t="s">
        <v>23</v>
      </c>
      <c r="F9" s="5" t="s">
        <v>24</v>
      </c>
    </row>
    <row r="10" customFormat="false" ht="61.5" hidden="false" customHeight="true" outlineLevel="0" collapsed="false">
      <c r="A10" s="4" t="s">
        <v>12</v>
      </c>
      <c r="B10" s="5" t="s">
        <v>25</v>
      </c>
      <c r="C10" s="4" t="n">
        <f aca="false">COUNTIF('Ключи по блокам'!$D$5:$D$29,5)</f>
        <v>10</v>
      </c>
      <c r="D10" s="6" t="n">
        <f aca="false">SUMIF('Ключи по блокам'!$D$5:$D$29,5,'Ключи по блокам'!$B$5:$B$29)</f>
        <v>539</v>
      </c>
      <c r="E10" s="5" t="s">
        <v>26</v>
      </c>
      <c r="F10" s="5" t="s">
        <v>27</v>
      </c>
    </row>
    <row r="11" customFormat="false" ht="61.5" hidden="false" customHeight="true" outlineLevel="0" collapsed="false">
      <c r="A11" s="4" t="s">
        <v>12</v>
      </c>
      <c r="B11" s="5" t="s">
        <v>28</v>
      </c>
      <c r="C11" s="4" t="n">
        <v>0</v>
      </c>
      <c r="D11" s="6" t="n">
        <v>0</v>
      </c>
      <c r="E11" s="5" t="s">
        <v>29</v>
      </c>
      <c r="F11" s="5" t="s">
        <v>30</v>
      </c>
    </row>
    <row r="12" customFormat="false" ht="61.5" hidden="false" customHeight="true" outlineLevel="0" collapsed="false">
      <c r="A12" s="4" t="s">
        <v>12</v>
      </c>
      <c r="B12" s="5" t="s">
        <v>31</v>
      </c>
      <c r="C12" s="4" t="n">
        <v>0</v>
      </c>
      <c r="D12" s="6" t="n">
        <v>0</v>
      </c>
      <c r="E12" s="5" t="s">
        <v>32</v>
      </c>
      <c r="F12" s="5" t="s">
        <v>30</v>
      </c>
    </row>
    <row r="13" customFormat="false" ht="61.5" hidden="false" customHeight="true" outlineLevel="0" collapsed="false">
      <c r="A13" s="4" t="s">
        <v>33</v>
      </c>
      <c r="B13" s="5" t="s">
        <v>34</v>
      </c>
      <c r="C13" s="4" t="n">
        <v>0</v>
      </c>
      <c r="D13" s="6" t="n">
        <v>0</v>
      </c>
      <c r="E13" s="5" t="s">
        <v>35</v>
      </c>
      <c r="F13" s="5" t="s">
        <v>36</v>
      </c>
    </row>
    <row r="15" customFormat="false" ht="15" hidden="false" customHeight="false" outlineLevel="0" collapsed="false">
      <c r="B15" s="7" t="s">
        <v>37</v>
      </c>
      <c r="C15" s="8" t="n">
        <f aca="false">SUM(C5:C13)</f>
        <v>25</v>
      </c>
      <c r="D15" s="9" t="n">
        <f aca="false">SUM(D5:D13)</f>
        <v>4028</v>
      </c>
    </row>
    <row r="16" customFormat="false" ht="15" hidden="false" customHeight="false" outlineLevel="0" collapsed="false">
      <c r="B16" s="7" t="s">
        <v>38</v>
      </c>
      <c r="C16" s="8" t="str">
        <f aca="false">IF(AND(C15=25,D15=SUM('Ключи по блокам'!B5:B29)),"да","проверить")</f>
        <v>да</v>
      </c>
      <c r="D16" s="8"/>
    </row>
    <row r="18" customFormat="false" ht="15" hidden="false" customHeight="false" outlineLevel="0" collapsed="false">
      <c r="A18" s="10" t="s">
        <v>39</v>
      </c>
    </row>
  </sheetData>
  <conditionalFormatting sqref="C16">
    <cfRule type="cellIs" priority="2" operator="equal" aboveAverage="0" equalAverage="0" bottom="0" percent="0" rank="0" text="" dxfId="0">
      <formula>"да"</formula>
    </cfRule>
    <cfRule type="cellIs" priority="3" operator="equal" aboveAverage="0" equalAverage="0" bottom="0" percent="0" rank="0" text="" dxfId="1">
      <formula>"проверить"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28"/>
    <col collapsed="false" customWidth="true" hidden="false" outlineLevel="0" max="4" min="4" style="0" width="12"/>
    <col collapsed="false" customWidth="true" hidden="false" outlineLevel="0" max="5" min="5" style="0" width="28"/>
    <col collapsed="false" customWidth="true" hidden="false" outlineLevel="0" max="6" min="6" style="0" width="50"/>
  </cols>
  <sheetData>
    <row r="1" customFormat="false" ht="19.7" hidden="false" customHeight="false" outlineLevel="0" collapsed="false">
      <c r="A1" s="1" t="s">
        <v>40</v>
      </c>
    </row>
    <row r="2" customFormat="false" ht="15" hidden="false" customHeight="false" outlineLevel="0" collapsed="false">
      <c r="A2" s="2" t="s">
        <v>41</v>
      </c>
    </row>
    <row r="4" customFormat="false" ht="37.5" hidden="false" customHeight="true" outlineLevel="0" collapsed="false">
      <c r="A4" s="3" t="s">
        <v>42</v>
      </c>
      <c r="B4" s="3" t="s">
        <v>5</v>
      </c>
      <c r="C4" s="3" t="s">
        <v>43</v>
      </c>
      <c r="D4" s="3" t="s">
        <v>44</v>
      </c>
      <c r="E4" s="3" t="s">
        <v>45</v>
      </c>
      <c r="F4" s="3" t="s">
        <v>46</v>
      </c>
    </row>
    <row r="5" customFormat="false" ht="15" hidden="false" customHeight="false" outlineLevel="0" collapsed="false">
      <c r="A5" s="5" t="s">
        <v>47</v>
      </c>
      <c r="B5" s="6" t="n">
        <v>1876</v>
      </c>
      <c r="C5" s="5" t="s">
        <v>48</v>
      </c>
      <c r="D5" s="4" t="n">
        <v>0</v>
      </c>
      <c r="E5" s="5" t="s">
        <v>49</v>
      </c>
      <c r="F5" s="5" t="s">
        <v>50</v>
      </c>
    </row>
    <row r="6" customFormat="false" ht="15" hidden="false" customHeight="false" outlineLevel="0" collapsed="false">
      <c r="A6" s="5" t="s">
        <v>51</v>
      </c>
      <c r="B6" s="6" t="n">
        <v>704</v>
      </c>
      <c r="C6" s="5" t="s">
        <v>48</v>
      </c>
      <c r="D6" s="4" t="n">
        <v>0</v>
      </c>
      <c r="E6" s="5" t="s">
        <v>49</v>
      </c>
      <c r="F6" s="5" t="s">
        <v>52</v>
      </c>
    </row>
    <row r="7" customFormat="false" ht="15" hidden="false" customHeight="false" outlineLevel="0" collapsed="false">
      <c r="A7" s="5" t="s">
        <v>53</v>
      </c>
      <c r="B7" s="6" t="n">
        <v>91</v>
      </c>
      <c r="C7" s="5" t="s">
        <v>54</v>
      </c>
      <c r="D7" s="4" t="n">
        <v>1</v>
      </c>
      <c r="E7" s="5" t="s">
        <v>55</v>
      </c>
      <c r="F7" s="5" t="s">
        <v>56</v>
      </c>
    </row>
    <row r="8" customFormat="false" ht="15" hidden="false" customHeight="false" outlineLevel="0" collapsed="false">
      <c r="A8" s="5" t="s">
        <v>57</v>
      </c>
      <c r="B8" s="6" t="n">
        <v>66</v>
      </c>
      <c r="C8" s="5" t="s">
        <v>54</v>
      </c>
      <c r="D8" s="4" t="n">
        <v>1</v>
      </c>
      <c r="E8" s="5" t="s">
        <v>55</v>
      </c>
      <c r="F8" s="5" t="s">
        <v>58</v>
      </c>
    </row>
    <row r="9" customFormat="false" ht="15" hidden="false" customHeight="false" outlineLevel="0" collapsed="false">
      <c r="A9" s="5" t="s">
        <v>59</v>
      </c>
      <c r="B9" s="6" t="n">
        <v>61</v>
      </c>
      <c r="C9" s="5" t="s">
        <v>54</v>
      </c>
      <c r="D9" s="4" t="n">
        <v>1</v>
      </c>
      <c r="E9" s="5" t="s">
        <v>55</v>
      </c>
      <c r="F9" s="5" t="s">
        <v>60</v>
      </c>
    </row>
    <row r="10" customFormat="false" ht="15" hidden="false" customHeight="false" outlineLevel="0" collapsed="false">
      <c r="A10" s="5" t="s">
        <v>61</v>
      </c>
      <c r="B10" s="6" t="n">
        <v>67</v>
      </c>
      <c r="C10" s="5" t="s">
        <v>54</v>
      </c>
      <c r="D10" s="4" t="n">
        <v>2</v>
      </c>
      <c r="E10" s="5" t="s">
        <v>62</v>
      </c>
      <c r="F10" s="5" t="s">
        <v>63</v>
      </c>
    </row>
    <row r="11" customFormat="false" ht="15" hidden="false" customHeight="false" outlineLevel="0" collapsed="false">
      <c r="A11" s="5" t="s">
        <v>64</v>
      </c>
      <c r="B11" s="6" t="n">
        <v>62</v>
      </c>
      <c r="C11" s="5" t="s">
        <v>54</v>
      </c>
      <c r="D11" s="4" t="n">
        <v>2</v>
      </c>
      <c r="E11" s="5" t="s">
        <v>62</v>
      </c>
      <c r="F11" s="5" t="s">
        <v>58</v>
      </c>
    </row>
    <row r="12" customFormat="false" ht="15" hidden="false" customHeight="false" outlineLevel="0" collapsed="false">
      <c r="A12" s="5" t="s">
        <v>65</v>
      </c>
      <c r="B12" s="6" t="n">
        <v>61</v>
      </c>
      <c r="C12" s="5" t="s">
        <v>54</v>
      </c>
      <c r="D12" s="4" t="n">
        <v>2</v>
      </c>
      <c r="E12" s="5" t="s">
        <v>62</v>
      </c>
      <c r="F12" s="5" t="s">
        <v>66</v>
      </c>
    </row>
    <row r="13" customFormat="false" ht="15" hidden="false" customHeight="false" outlineLevel="0" collapsed="false">
      <c r="A13" s="5" t="s">
        <v>67</v>
      </c>
      <c r="B13" s="6" t="n">
        <v>6</v>
      </c>
      <c r="C13" s="5" t="s">
        <v>54</v>
      </c>
      <c r="D13" s="4" t="n">
        <v>2</v>
      </c>
      <c r="E13" s="5" t="s">
        <v>62</v>
      </c>
      <c r="F13" s="5" t="s">
        <v>68</v>
      </c>
    </row>
    <row r="14" customFormat="false" ht="15" hidden="false" customHeight="false" outlineLevel="0" collapsed="false">
      <c r="A14" s="5" t="s">
        <v>69</v>
      </c>
      <c r="B14" s="6" t="n">
        <v>33</v>
      </c>
      <c r="C14" s="5" t="s">
        <v>48</v>
      </c>
      <c r="D14" s="4" t="n">
        <v>2</v>
      </c>
      <c r="E14" s="5" t="s">
        <v>62</v>
      </c>
      <c r="F14" s="5" t="s">
        <v>70</v>
      </c>
    </row>
    <row r="15" customFormat="false" ht="15" hidden="false" customHeight="false" outlineLevel="0" collapsed="false">
      <c r="A15" s="5" t="s">
        <v>71</v>
      </c>
      <c r="B15" s="6" t="n">
        <v>60</v>
      </c>
      <c r="C15" s="5" t="s">
        <v>72</v>
      </c>
      <c r="D15" s="4" t="n">
        <v>3</v>
      </c>
      <c r="E15" s="5" t="s">
        <v>73</v>
      </c>
      <c r="F15" s="5" t="s">
        <v>12</v>
      </c>
    </row>
    <row r="16" customFormat="false" ht="15" hidden="false" customHeight="false" outlineLevel="0" collapsed="false">
      <c r="A16" s="5" t="s">
        <v>74</v>
      </c>
      <c r="B16" s="6" t="n">
        <v>58</v>
      </c>
      <c r="C16" s="5" t="s">
        <v>72</v>
      </c>
      <c r="D16" s="4" t="n">
        <v>3</v>
      </c>
      <c r="E16" s="5" t="s">
        <v>73</v>
      </c>
      <c r="F16" s="5" t="s">
        <v>75</v>
      </c>
    </row>
    <row r="17" customFormat="false" ht="15" hidden="false" customHeight="false" outlineLevel="0" collapsed="false">
      <c r="A17" s="5" t="s">
        <v>76</v>
      </c>
      <c r="B17" s="6" t="n">
        <v>29</v>
      </c>
      <c r="C17" s="5" t="s">
        <v>72</v>
      </c>
      <c r="D17" s="4" t="n">
        <v>3</v>
      </c>
      <c r="E17" s="5" t="s">
        <v>73</v>
      </c>
      <c r="F17" s="5" t="s">
        <v>77</v>
      </c>
    </row>
    <row r="18" customFormat="false" ht="15" hidden="false" customHeight="false" outlineLevel="0" collapsed="false">
      <c r="A18" s="5" t="s">
        <v>78</v>
      </c>
      <c r="B18" s="6" t="n">
        <v>290</v>
      </c>
      <c r="C18" s="5" t="s">
        <v>79</v>
      </c>
      <c r="D18" s="4" t="n">
        <v>4</v>
      </c>
      <c r="E18" s="5" t="s">
        <v>80</v>
      </c>
      <c r="F18" s="5" t="s">
        <v>81</v>
      </c>
    </row>
    <row r="19" customFormat="false" ht="15" hidden="false" customHeight="false" outlineLevel="0" collapsed="false">
      <c r="A19" s="5" t="s">
        <v>82</v>
      </c>
      <c r="B19" s="6" t="n">
        <v>25</v>
      </c>
      <c r="C19" s="5" t="s">
        <v>79</v>
      </c>
      <c r="D19" s="4" t="n">
        <v>4</v>
      </c>
      <c r="E19" s="5" t="s">
        <v>80</v>
      </c>
      <c r="F19" s="5" t="s">
        <v>58</v>
      </c>
    </row>
    <row r="20" customFormat="false" ht="15" hidden="false" customHeight="false" outlineLevel="0" collapsed="false">
      <c r="A20" s="5" t="s">
        <v>83</v>
      </c>
      <c r="B20" s="6" t="n">
        <v>234</v>
      </c>
      <c r="C20" s="5" t="s">
        <v>79</v>
      </c>
      <c r="D20" s="4" t="n">
        <v>5</v>
      </c>
      <c r="E20" s="5" t="s">
        <v>84</v>
      </c>
      <c r="F20" s="5" t="s">
        <v>85</v>
      </c>
    </row>
    <row r="21" customFormat="false" ht="15" hidden="false" customHeight="false" outlineLevel="0" collapsed="false">
      <c r="A21" s="5" t="s">
        <v>86</v>
      </c>
      <c r="B21" s="6" t="n">
        <v>132</v>
      </c>
      <c r="C21" s="5" t="s">
        <v>79</v>
      </c>
      <c r="D21" s="4" t="n">
        <v>5</v>
      </c>
      <c r="E21" s="5" t="s">
        <v>84</v>
      </c>
      <c r="F21" s="5" t="s">
        <v>12</v>
      </c>
    </row>
    <row r="22" customFormat="false" ht="15" hidden="false" customHeight="false" outlineLevel="0" collapsed="false">
      <c r="A22" s="5" t="s">
        <v>87</v>
      </c>
      <c r="B22" s="6" t="n">
        <v>74</v>
      </c>
      <c r="C22" s="5" t="s">
        <v>79</v>
      </c>
      <c r="D22" s="4" t="n">
        <v>5</v>
      </c>
      <c r="E22" s="5" t="s">
        <v>84</v>
      </c>
      <c r="F22" s="5" t="s">
        <v>88</v>
      </c>
    </row>
    <row r="23" customFormat="false" ht="15" hidden="false" customHeight="false" outlineLevel="0" collapsed="false">
      <c r="A23" s="5" t="s">
        <v>89</v>
      </c>
      <c r="B23" s="6" t="n">
        <v>36</v>
      </c>
      <c r="C23" s="5" t="s">
        <v>79</v>
      </c>
      <c r="D23" s="4" t="n">
        <v>5</v>
      </c>
      <c r="E23" s="5" t="s">
        <v>84</v>
      </c>
      <c r="F23" s="5" t="s">
        <v>90</v>
      </c>
    </row>
    <row r="24" customFormat="false" ht="15" hidden="false" customHeight="false" outlineLevel="0" collapsed="false">
      <c r="A24" s="5" t="s">
        <v>91</v>
      </c>
      <c r="B24" s="6" t="n">
        <v>19</v>
      </c>
      <c r="C24" s="5" t="s">
        <v>54</v>
      </c>
      <c r="D24" s="4" t="n">
        <v>5</v>
      </c>
      <c r="E24" s="5" t="s">
        <v>84</v>
      </c>
      <c r="F24" s="5" t="s">
        <v>92</v>
      </c>
    </row>
    <row r="25" customFormat="false" ht="15" hidden="false" customHeight="false" outlineLevel="0" collapsed="false">
      <c r="A25" s="5" t="s">
        <v>93</v>
      </c>
      <c r="B25" s="6" t="n">
        <v>17</v>
      </c>
      <c r="C25" s="5" t="s">
        <v>54</v>
      </c>
      <c r="D25" s="4" t="n">
        <v>5</v>
      </c>
      <c r="E25" s="5" t="s">
        <v>84</v>
      </c>
      <c r="F25" s="5" t="s">
        <v>94</v>
      </c>
    </row>
    <row r="26" customFormat="false" ht="15" hidden="false" customHeight="false" outlineLevel="0" collapsed="false">
      <c r="A26" s="5" t="s">
        <v>95</v>
      </c>
      <c r="B26" s="6" t="n">
        <v>9</v>
      </c>
      <c r="C26" s="5" t="s">
        <v>79</v>
      </c>
      <c r="D26" s="4" t="n">
        <v>5</v>
      </c>
      <c r="E26" s="5" t="s">
        <v>84</v>
      </c>
      <c r="F26" s="5" t="s">
        <v>96</v>
      </c>
    </row>
    <row r="27" customFormat="false" ht="15" hidden="false" customHeight="false" outlineLevel="0" collapsed="false">
      <c r="A27" s="5" t="s">
        <v>97</v>
      </c>
      <c r="B27" s="6" t="n">
        <v>8</v>
      </c>
      <c r="C27" s="5" t="s">
        <v>79</v>
      </c>
      <c r="D27" s="4" t="n">
        <v>5</v>
      </c>
      <c r="E27" s="5" t="s">
        <v>84</v>
      </c>
      <c r="F27" s="5" t="s">
        <v>96</v>
      </c>
    </row>
    <row r="28" customFormat="false" ht="15" hidden="false" customHeight="false" outlineLevel="0" collapsed="false">
      <c r="A28" s="5" t="s">
        <v>98</v>
      </c>
      <c r="B28" s="6" t="n">
        <v>5</v>
      </c>
      <c r="C28" s="5" t="s">
        <v>79</v>
      </c>
      <c r="D28" s="4" t="n">
        <v>5</v>
      </c>
      <c r="E28" s="5" t="s">
        <v>84</v>
      </c>
      <c r="F28" s="5" t="s">
        <v>96</v>
      </c>
    </row>
    <row r="29" customFormat="false" ht="15" hidden="false" customHeight="false" outlineLevel="0" collapsed="false">
      <c r="A29" s="5" t="s">
        <v>99</v>
      </c>
      <c r="B29" s="6" t="n">
        <v>5</v>
      </c>
      <c r="C29" s="5" t="s">
        <v>79</v>
      </c>
      <c r="D29" s="4" t="n">
        <v>5</v>
      </c>
      <c r="E29" s="5" t="s">
        <v>84</v>
      </c>
      <c r="F29" s="5" t="s">
        <v>58</v>
      </c>
    </row>
    <row r="31" customFormat="false" ht="15" hidden="false" customHeight="false" outlineLevel="0" collapsed="false">
      <c r="A31" s="7" t="s">
        <v>100</v>
      </c>
      <c r="B31" s="9" t="n">
        <f aca="false">SUM(B5:B29)</f>
        <v>4028</v>
      </c>
    </row>
    <row r="32" customFormat="false" ht="15" hidden="false" customHeight="false" outlineLevel="0" collapsed="false">
      <c r="A32" s="7" t="s">
        <v>101</v>
      </c>
      <c r="B32" s="9" t="n">
        <f aca="false">SUMIF(C5:C29,"Г. Обучение и бесплатное",B5:B29)</f>
        <v>818</v>
      </c>
    </row>
    <row r="33" customFormat="false" ht="15" hidden="false" customHeight="false" outlineLevel="0" collapsed="false">
      <c r="A33" s="7" t="s">
        <v>102</v>
      </c>
      <c r="B33" s="8" t="n">
        <f aca="false">ROUND(B32/B31*100,1)</f>
        <v>20.3</v>
      </c>
    </row>
    <row r="35" customFormat="false" ht="15" hidden="false" customHeight="false" outlineLevel="0" collapsed="false">
      <c r="A35" s="10" t="s">
        <v>103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96"/>
    <col collapsed="false" customWidth="true" hidden="false" outlineLevel="0" max="4" min="3" style="0" width="10"/>
    <col collapsed="false" customWidth="true" hidden="false" outlineLevel="0" max="5" min="5" style="0" width="14"/>
    <col collapsed="false" customWidth="true" hidden="false" outlineLevel="0" max="6" min="6" style="0" width="80"/>
  </cols>
  <sheetData>
    <row r="1" customFormat="false" ht="19.7" hidden="false" customHeight="false" outlineLevel="0" collapsed="false">
      <c r="A1" s="1" t="s">
        <v>104</v>
      </c>
    </row>
    <row r="2" customFormat="false" ht="15" hidden="false" customHeight="false" outlineLevel="0" collapsed="false">
      <c r="A2" s="2" t="s">
        <v>105</v>
      </c>
    </row>
    <row r="4" customFormat="false" ht="37.5" hidden="false" customHeight="true" outlineLevel="0" collapsed="false">
      <c r="A4" s="3" t="s">
        <v>106</v>
      </c>
      <c r="B4" s="3" t="s">
        <v>107</v>
      </c>
      <c r="C4" s="3" t="s">
        <v>108</v>
      </c>
      <c r="D4" s="3" t="s">
        <v>109</v>
      </c>
      <c r="E4" s="3" t="s">
        <v>110</v>
      </c>
      <c r="F4" s="3" t="s">
        <v>111</v>
      </c>
    </row>
    <row r="5" customFormat="false" ht="43.5" hidden="false" customHeight="true" outlineLevel="0" collapsed="false">
      <c r="A5" s="5" t="s">
        <v>112</v>
      </c>
      <c r="B5" s="5" t="s">
        <v>113</v>
      </c>
      <c r="C5" s="4" t="n">
        <f aca="false">LEN(B5)</f>
        <v>60</v>
      </c>
      <c r="D5" s="4" t="n">
        <v>60</v>
      </c>
      <c r="E5" s="11" t="str">
        <f aca="false">IF(C5&lt;=D5,"в ориентире","проверить")</f>
        <v>в ориентире</v>
      </c>
      <c r="F5" s="5" t="s">
        <v>114</v>
      </c>
    </row>
    <row r="6" customFormat="false" ht="43.5" hidden="false" customHeight="true" outlineLevel="0" collapsed="false">
      <c r="A6" s="5" t="s">
        <v>115</v>
      </c>
      <c r="B6" s="5" t="s">
        <v>116</v>
      </c>
      <c r="C6" s="4" t="n">
        <f aca="false">LEN(B6)</f>
        <v>49</v>
      </c>
      <c r="D6" s="4" t="n">
        <v>60</v>
      </c>
      <c r="E6" s="11" t="str">
        <f aca="false">IF(C6&lt;=D6,"в ориентире","проверить")</f>
        <v>в ориентире</v>
      </c>
      <c r="F6" s="5" t="s">
        <v>117</v>
      </c>
    </row>
    <row r="7" customFormat="false" ht="43.5" hidden="false" customHeight="true" outlineLevel="0" collapsed="false">
      <c r="A7" s="5" t="s">
        <v>118</v>
      </c>
      <c r="B7" s="5" t="s">
        <v>119</v>
      </c>
      <c r="C7" s="4" t="n">
        <f aca="false">LEN(B7)</f>
        <v>141</v>
      </c>
      <c r="D7" s="4" t="n">
        <v>150</v>
      </c>
      <c r="E7" s="11" t="str">
        <f aca="false">IF(C7&lt;=D7,"в ориентире","проверить")</f>
        <v>в ориентире</v>
      </c>
      <c r="F7" s="5" t="s">
        <v>120</v>
      </c>
    </row>
    <row r="8" customFormat="false" ht="43.5" hidden="false" customHeight="true" outlineLevel="0" collapsed="false">
      <c r="A8" s="5" t="s">
        <v>121</v>
      </c>
      <c r="B8" s="5" t="s">
        <v>122</v>
      </c>
      <c r="C8" s="4" t="n">
        <f aca="false">LEN(B8)</f>
        <v>133</v>
      </c>
      <c r="D8" s="4" t="n">
        <v>150</v>
      </c>
      <c r="E8" s="11" t="str">
        <f aca="false">IF(C8&lt;=D8,"в ориентире","проверить")</f>
        <v>в ориентире</v>
      </c>
      <c r="F8" s="5" t="s">
        <v>123</v>
      </c>
    </row>
    <row r="10" customFormat="false" ht="15" hidden="false" customHeight="false" outlineLevel="0" collapsed="false">
      <c r="A10" s="10" t="s">
        <v>124</v>
      </c>
    </row>
  </sheetData>
  <conditionalFormatting sqref="E5:E8">
    <cfRule type="cellIs" priority="2" operator="equal" aboveAverage="0" equalAverage="0" bottom="0" percent="0" rank="0" text="" dxfId="0">
      <formula>"в ориентире"</formula>
    </cfRule>
    <cfRule type="cellIs" priority="3" operator="equal" aboveAverage="0" equalAverage="0" bottom="0" percent="0" rank="0" text="" dxfId="1">
      <formula>"проверить"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customHeight="true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90"/>
    <col collapsed="false" customWidth="true" hidden="false" outlineLevel="0" max="3" min="3" style="0" width="80"/>
    <col collapsed="false" customWidth="true" hidden="false" outlineLevel="0" max="4" min="4" style="0" width="14"/>
  </cols>
  <sheetData>
    <row r="1" customFormat="false" ht="19.7" hidden="false" customHeight="false" outlineLevel="0" collapsed="false">
      <c r="A1" s="1" t="s">
        <v>125</v>
      </c>
    </row>
    <row r="3" customFormat="false" ht="37.5" hidden="false" customHeight="true" outlineLevel="0" collapsed="false">
      <c r="A3" s="3" t="s">
        <v>126</v>
      </c>
      <c r="B3" s="3" t="s">
        <v>127</v>
      </c>
      <c r="C3" s="3" t="s">
        <v>128</v>
      </c>
      <c r="D3" s="3" t="s">
        <v>129</v>
      </c>
    </row>
    <row r="4" customFormat="false" ht="45.75" hidden="false" customHeight="true" outlineLevel="0" collapsed="false">
      <c r="A4" s="5" t="s">
        <v>130</v>
      </c>
      <c r="B4" s="5" t="s">
        <v>131</v>
      </c>
      <c r="C4" s="5" t="s">
        <v>132</v>
      </c>
      <c r="D4" s="5" t="s">
        <v>133</v>
      </c>
    </row>
    <row r="5" customFormat="false" ht="45.75" hidden="false" customHeight="true" outlineLevel="0" collapsed="false">
      <c r="A5" s="5" t="s">
        <v>134</v>
      </c>
      <c r="B5" s="5" t="s">
        <v>135</v>
      </c>
      <c r="C5" s="5" t="s">
        <v>136</v>
      </c>
      <c r="D5" s="5" t="s">
        <v>133</v>
      </c>
    </row>
    <row r="6" customFormat="false" ht="45.75" hidden="false" customHeight="true" outlineLevel="0" collapsed="false">
      <c r="A6" s="5" t="s">
        <v>137</v>
      </c>
      <c r="B6" s="5" t="s">
        <v>138</v>
      </c>
      <c r="C6" s="5" t="s">
        <v>139</v>
      </c>
      <c r="D6" s="5" t="s">
        <v>133</v>
      </c>
    </row>
    <row r="7" customFormat="false" ht="45.75" hidden="false" customHeight="true" outlineLevel="0" collapsed="false">
      <c r="A7" s="5" t="s">
        <v>140</v>
      </c>
      <c r="B7" s="5" t="s">
        <v>141</v>
      </c>
      <c r="C7" s="5" t="s">
        <v>142</v>
      </c>
      <c r="D7" s="5" t="s">
        <v>133</v>
      </c>
    </row>
    <row r="8" customFormat="false" ht="45.75" hidden="false" customHeight="true" outlineLevel="0" collapsed="false">
      <c r="A8" s="5" t="s">
        <v>143</v>
      </c>
      <c r="B8" s="5" t="s">
        <v>144</v>
      </c>
      <c r="C8" s="5" t="s">
        <v>145</v>
      </c>
      <c r="D8" s="5" t="s">
        <v>133</v>
      </c>
    </row>
    <row r="9" customFormat="false" ht="45.75" hidden="false" customHeight="true" outlineLevel="0" collapsed="false">
      <c r="A9" s="5" t="s">
        <v>146</v>
      </c>
      <c r="B9" s="5" t="s">
        <v>147</v>
      </c>
      <c r="C9" s="5" t="s">
        <v>148</v>
      </c>
      <c r="D9" s="5" t="s">
        <v>133</v>
      </c>
    </row>
    <row r="10" customFormat="false" ht="45.75" hidden="false" customHeight="true" outlineLevel="0" collapsed="false">
      <c r="A10" s="5" t="s">
        <v>149</v>
      </c>
      <c r="B10" s="5" t="s">
        <v>150</v>
      </c>
      <c r="C10" s="5" t="s">
        <v>151</v>
      </c>
      <c r="D10" s="5" t="s">
        <v>133</v>
      </c>
    </row>
    <row r="11" customFormat="false" ht="45.75" hidden="false" customHeight="true" outlineLevel="0" collapsed="false">
      <c r="A11" s="5" t="s">
        <v>152</v>
      </c>
      <c r="B11" s="5" t="s">
        <v>153</v>
      </c>
      <c r="C11" s="5" t="s">
        <v>154</v>
      </c>
      <c r="D11" s="5" t="s">
        <v>133</v>
      </c>
    </row>
    <row r="12" customFormat="false" ht="45.75" hidden="false" customHeight="true" outlineLevel="0" collapsed="false">
      <c r="A12" s="5" t="s">
        <v>152</v>
      </c>
      <c r="B12" s="5" t="s">
        <v>155</v>
      </c>
      <c r="C12" s="5" t="s">
        <v>156</v>
      </c>
      <c r="D12" s="5" t="s">
        <v>133</v>
      </c>
    </row>
    <row r="13" customFormat="false" ht="45.75" hidden="false" customHeight="true" outlineLevel="0" collapsed="false">
      <c r="A13" s="5" t="s">
        <v>157</v>
      </c>
      <c r="B13" s="5" t="s">
        <v>158</v>
      </c>
      <c r="C13" s="5" t="s">
        <v>159</v>
      </c>
      <c r="D13" s="5" t="s">
        <v>133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2026-10-16T23:02:28Z</dcterms:created>
  <dc:creator>openpyxl</dc:creator>
  <dc:description/>
  <dc:language>en-US</dc:language>
  <cp:lastModifiedBy/>
  <dcterms:modified xsi:type="dcterms:W3CDTF">2026-10-16T23:02:28Z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